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075" activeTab="0"/>
  </bookViews>
  <sheets>
    <sheet name="Vérification limite de Betz" sheetId="1" r:id="rId1"/>
    <sheet name="Temps de retour investissemen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<sst xmlns="http://schemas.openxmlformats.org/spreadsheetml/2006/main" count="22" uniqueCount="22">
  <si>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Respect limite de Betz</t>
  </si>
  <si>
    <t>Puissance constructeur (kW)</t>
  </si>
  <si>
    <t>Puissance maximum (kW)</t>
  </si>
  <si>
    <t>Vitesse vent (m/s)</t>
  </si>
  <si>
    <t>Rendement (%)</t>
  </si>
  <si>
    <t>Vérification de la limite de Betz</t>
  </si>
  <si>
    <t>Diamètre rotor (m)</t>
  </si>
  <si>
    <t>Conversion d'unité</t>
  </si>
  <si>
    <t>kWh/an --&gt; kW</t>
  </si>
  <si>
    <t>kWh/j --&gt; kW</t>
  </si>
  <si>
    <t>W --&gt; kW</t>
  </si>
  <si>
    <t>Données</t>
  </si>
  <si>
    <t>Surface pâles (m²)</t>
  </si>
  <si>
    <t>Masse volumique air (kg/m3)</t>
  </si>
  <si>
    <t>km/h --&gt; m/s</t>
  </si>
  <si>
    <t>mph --&gt; m/s</t>
  </si>
  <si>
    <t>Investissement (€)</t>
  </si>
  <si>
    <t>Production annuelle (kWh)</t>
  </si>
  <si>
    <t>Tarif de rachat (ct€/kWh)</t>
  </si>
  <si>
    <t>Crédit d'impôt (%)</t>
  </si>
  <si>
    <t>Temps de retour sur investissement (an)</t>
  </si>
  <si>
    <t>Entretien annuel (€)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</si>
</sst>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4" fontId="0" fillId="33" borderId="10" xfId="45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164" fontId="0" fillId="33" borderId="11" xfId="45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2" fontId="3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4.57421875" style="1" customWidth="1"/>
    <col min="2" max="2" width="27.140625" style="1" bestFit="1" customWidth="1"/>
    <col min="3" max="4" width="11.421875" style="1" customWidth="1"/>
    <col min="5" max="5" width="17.421875" style="1" bestFit="1" customWidth="1"/>
    <col min="6" max="6" width="26.421875" style="1" bestFit="1" customWidth="1"/>
    <col min="7" max="7" width="24.00390625" style="1" bestFit="1" customWidth="1"/>
    <col min="8" max="8" width="20.8515625" style="1" bestFit="1" customWidth="1"/>
    <col min="9" max="9" width="14.8515625" style="1" bestFit="1" customWidth="1"/>
    <col min="10" max="16384" width="11.421875" style="1" customWidth="1"/>
  </cols>
  <sheetData>
    <row r="2" spans="2:9" ht="15.75">
      <c r="B2" s="16" t="s">
        <v>11</v>
      </c>
      <c r="C2" s="16"/>
      <c r="D2" s="2"/>
      <c r="E2" s="16" t="s">
        <v>5</v>
      </c>
      <c r="F2" s="16"/>
      <c r="G2" s="16"/>
      <c r="H2" s="16"/>
      <c r="I2" s="16"/>
    </row>
    <row r="3" spans="2:9" ht="15">
      <c r="B3" s="3" t="s">
        <v>6</v>
      </c>
      <c r="C3" s="4">
        <v>1</v>
      </c>
      <c r="D3" s="2"/>
      <c r="E3" s="3" t="s">
        <v>3</v>
      </c>
      <c r="F3" s="3" t="s">
        <v>1</v>
      </c>
      <c r="G3" s="3" t="s">
        <v>2</v>
      </c>
      <c r="H3" s="3" t="s">
        <v>0</v>
      </c>
      <c r="I3" s="3" t="s">
        <v>4</v>
      </c>
    </row>
    <row r="4" spans="2:9" ht="15">
      <c r="B4" s="3" t="s">
        <v>12</v>
      </c>
      <c r="C4" s="5">
        <f>PI()*C3^2/4</f>
        <v>0.7853981633974483</v>
      </c>
      <c r="D4" s="2"/>
      <c r="E4" s="4">
        <v>1</v>
      </c>
      <c r="F4" s="4"/>
      <c r="G4" s="5">
        <f aca="true" t="shared" si="0" ref="G4:G20">16/27*0.5*$C$5*$C$4*E4^3/1000</f>
        <v>0.0002792526803190927</v>
      </c>
      <c r="H4" s="4" t="str">
        <f aca="true" t="shared" si="1" ref="H4:H20">IF(G4&gt;=F4,"OUI","NON")</f>
        <v>OUI</v>
      </c>
      <c r="I4" s="7">
        <f>F4/G4*100</f>
        <v>0</v>
      </c>
    </row>
    <row r="5" spans="2:9" ht="15">
      <c r="B5" s="3" t="s">
        <v>13</v>
      </c>
      <c r="C5" s="4">
        <v>1.2</v>
      </c>
      <c r="D5" s="2"/>
      <c r="E5" s="4">
        <v>2</v>
      </c>
      <c r="F5" s="4"/>
      <c r="G5" s="5">
        <f t="shared" si="0"/>
        <v>0.0022340214425527415</v>
      </c>
      <c r="H5" s="4" t="str">
        <f t="shared" si="1"/>
        <v>OUI</v>
      </c>
      <c r="I5" s="7">
        <f aca="true" t="shared" si="2" ref="I5:I20">F5/G5*100</f>
        <v>0</v>
      </c>
    </row>
    <row r="6" spans="2:9" ht="15">
      <c r="B6" s="6"/>
      <c r="C6" s="6"/>
      <c r="D6" s="2"/>
      <c r="E6" s="4">
        <v>3</v>
      </c>
      <c r="F6" s="4"/>
      <c r="G6" s="5">
        <f t="shared" si="0"/>
        <v>0.007539822368615502</v>
      </c>
      <c r="H6" s="4" t="str">
        <f t="shared" si="1"/>
        <v>OUI</v>
      </c>
      <c r="I6" s="7">
        <f t="shared" si="2"/>
        <v>0</v>
      </c>
    </row>
    <row r="7" spans="2:9" ht="15">
      <c r="B7" s="6"/>
      <c r="C7" s="6"/>
      <c r="D7" s="2"/>
      <c r="E7" s="4">
        <v>4</v>
      </c>
      <c r="F7" s="4"/>
      <c r="G7" s="5">
        <f t="shared" si="0"/>
        <v>0.017872171540421932</v>
      </c>
      <c r="H7" s="4" t="str">
        <f t="shared" si="1"/>
        <v>OUI</v>
      </c>
      <c r="I7" s="7">
        <f t="shared" si="2"/>
        <v>0</v>
      </c>
    </row>
    <row r="8" spans="2:9" ht="15.75">
      <c r="B8" s="17" t="s">
        <v>7</v>
      </c>
      <c r="C8" s="18"/>
      <c r="D8" s="2"/>
      <c r="E8" s="4">
        <v>5</v>
      </c>
      <c r="F8" s="4"/>
      <c r="G8" s="5">
        <f t="shared" si="0"/>
        <v>0.034906585039886584</v>
      </c>
      <c r="H8" s="4" t="str">
        <f t="shared" si="1"/>
        <v>OUI</v>
      </c>
      <c r="I8" s="7">
        <f t="shared" si="2"/>
        <v>0</v>
      </c>
    </row>
    <row r="9" spans="2:9" ht="15">
      <c r="B9" s="19" t="s">
        <v>10</v>
      </c>
      <c r="C9" s="20"/>
      <c r="D9" s="2"/>
      <c r="E9" s="4">
        <v>6</v>
      </c>
      <c r="F9" s="4"/>
      <c r="G9" s="5">
        <f t="shared" si="0"/>
        <v>0.06031857894892401</v>
      </c>
      <c r="H9" s="4" t="str">
        <f t="shared" si="1"/>
        <v>OUI</v>
      </c>
      <c r="I9" s="7">
        <f t="shared" si="2"/>
        <v>0</v>
      </c>
    </row>
    <row r="10" spans="2:9" ht="15.75" thickBot="1">
      <c r="B10" s="12"/>
      <c r="C10" s="12">
        <f>B10/1000</f>
        <v>0</v>
      </c>
      <c r="D10" s="2"/>
      <c r="E10" s="4">
        <v>7</v>
      </c>
      <c r="F10" s="4"/>
      <c r="G10" s="5">
        <f t="shared" si="0"/>
        <v>0.09578366934944879</v>
      </c>
      <c r="H10" s="4" t="str">
        <f t="shared" si="1"/>
        <v>OUI</v>
      </c>
      <c r="I10" s="7">
        <f t="shared" si="2"/>
        <v>0</v>
      </c>
    </row>
    <row r="11" spans="2:9" ht="15">
      <c r="B11" s="14" t="s">
        <v>8</v>
      </c>
      <c r="C11" s="15"/>
      <c r="D11" s="2"/>
      <c r="E11" s="4">
        <v>8</v>
      </c>
      <c r="F11" s="4"/>
      <c r="G11" s="5">
        <f t="shared" si="0"/>
        <v>0.14297737232337546</v>
      </c>
      <c r="H11" s="4" t="str">
        <f t="shared" si="1"/>
        <v>OUI</v>
      </c>
      <c r="I11" s="7">
        <f t="shared" si="2"/>
        <v>0</v>
      </c>
    </row>
    <row r="12" spans="2:9" ht="15.75" thickBot="1">
      <c r="B12" s="12"/>
      <c r="C12" s="13">
        <f>B12/(365*24)</f>
        <v>0</v>
      </c>
      <c r="D12" s="2"/>
      <c r="E12" s="4">
        <v>9</v>
      </c>
      <c r="F12" s="4"/>
      <c r="G12" s="5">
        <f t="shared" si="0"/>
        <v>0.20357520395261855</v>
      </c>
      <c r="H12" s="4" t="str">
        <f t="shared" si="1"/>
        <v>OUI</v>
      </c>
      <c r="I12" s="7">
        <f t="shared" si="2"/>
        <v>0</v>
      </c>
    </row>
    <row r="13" spans="2:9" ht="15">
      <c r="B13" s="14" t="s">
        <v>9</v>
      </c>
      <c r="C13" s="15"/>
      <c r="D13" s="2"/>
      <c r="E13" s="4">
        <v>10</v>
      </c>
      <c r="F13" s="4"/>
      <c r="G13" s="5">
        <f t="shared" si="0"/>
        <v>0.27925268031909267</v>
      </c>
      <c r="H13" s="4" t="str">
        <f t="shared" si="1"/>
        <v>OUI</v>
      </c>
      <c r="I13" s="7">
        <f t="shared" si="2"/>
        <v>0</v>
      </c>
    </row>
    <row r="14" spans="2:9" ht="15.75" thickBot="1">
      <c r="B14" s="12"/>
      <c r="C14" s="12">
        <f>B14/24</f>
        <v>0</v>
      </c>
      <c r="D14" s="2"/>
      <c r="E14" s="4">
        <v>11</v>
      </c>
      <c r="F14" s="4"/>
      <c r="G14" s="5">
        <f t="shared" si="0"/>
        <v>0.3716853175047124</v>
      </c>
      <c r="H14" s="4" t="str">
        <f t="shared" si="1"/>
        <v>OUI</v>
      </c>
      <c r="I14" s="7">
        <f t="shared" si="2"/>
        <v>0</v>
      </c>
    </row>
    <row r="15" spans="2:9" ht="15">
      <c r="B15" s="14" t="s">
        <v>14</v>
      </c>
      <c r="C15" s="15"/>
      <c r="D15" s="2"/>
      <c r="E15" s="4">
        <v>12</v>
      </c>
      <c r="F15" s="4"/>
      <c r="G15" s="5">
        <f t="shared" si="0"/>
        <v>0.4825486315913921</v>
      </c>
      <c r="H15" s="4" t="str">
        <f t="shared" si="1"/>
        <v>OUI</v>
      </c>
      <c r="I15" s="7">
        <f t="shared" si="2"/>
        <v>0</v>
      </c>
    </row>
    <row r="16" spans="2:9" ht="15.75" thickBot="1">
      <c r="B16" s="12"/>
      <c r="C16" s="12">
        <f>B16/3.6</f>
        <v>0</v>
      </c>
      <c r="D16" s="2"/>
      <c r="E16" s="4">
        <v>13</v>
      </c>
      <c r="F16" s="4"/>
      <c r="G16" s="5">
        <f t="shared" si="0"/>
        <v>0.6135181386610465</v>
      </c>
      <c r="H16" s="4" t="str">
        <f t="shared" si="1"/>
        <v>OUI</v>
      </c>
      <c r="I16" s="7">
        <f t="shared" si="2"/>
        <v>0</v>
      </c>
    </row>
    <row r="17" spans="2:9" ht="15">
      <c r="B17" s="14" t="s">
        <v>15</v>
      </c>
      <c r="C17" s="15"/>
      <c r="D17" s="2"/>
      <c r="E17" s="4">
        <v>14</v>
      </c>
      <c r="F17" s="4"/>
      <c r="G17" s="5">
        <f t="shared" si="0"/>
        <v>0.7662693547955903</v>
      </c>
      <c r="H17" s="4" t="str">
        <f t="shared" si="1"/>
        <v>OUI</v>
      </c>
      <c r="I17" s="7">
        <f t="shared" si="2"/>
        <v>0</v>
      </c>
    </row>
    <row r="18" spans="2:9" ht="15.75" thickBot="1">
      <c r="B18" s="12">
        <v>50</v>
      </c>
      <c r="C18" s="12">
        <f>B18*0.448</f>
        <v>22.400000000000002</v>
      </c>
      <c r="D18" s="2"/>
      <c r="E18" s="4">
        <v>15</v>
      </c>
      <c r="F18" s="4"/>
      <c r="G18" s="5">
        <f t="shared" si="0"/>
        <v>0.9424777960769378</v>
      </c>
      <c r="H18" s="4" t="str">
        <f t="shared" si="1"/>
        <v>OUI</v>
      </c>
      <c r="I18" s="7">
        <f t="shared" si="2"/>
        <v>0</v>
      </c>
    </row>
    <row r="19" spans="2:9" ht="15">
      <c r="B19" s="2"/>
      <c r="C19" s="2"/>
      <c r="D19" s="2"/>
      <c r="E19" s="8">
        <v>20</v>
      </c>
      <c r="F19" s="8"/>
      <c r="G19" s="9">
        <f t="shared" si="0"/>
        <v>2.2340214425527414</v>
      </c>
      <c r="H19" s="8" t="str">
        <f t="shared" si="1"/>
        <v>OUI</v>
      </c>
      <c r="I19" s="10">
        <f t="shared" si="2"/>
        <v>0</v>
      </c>
    </row>
    <row r="20" spans="2:9" ht="15">
      <c r="B20" s="2"/>
      <c r="C20" s="2"/>
      <c r="D20" s="2"/>
      <c r="E20" s="4">
        <v>25</v>
      </c>
      <c r="F20" s="4"/>
      <c r="G20" s="5">
        <f t="shared" si="0"/>
        <v>4.363323129985822</v>
      </c>
      <c r="H20" s="4" t="str">
        <f t="shared" si="1"/>
        <v>OUI</v>
      </c>
      <c r="I20" s="7">
        <f t="shared" si="2"/>
        <v>0</v>
      </c>
    </row>
    <row r="21" spans="2:9" ht="15.75" thickBot="1">
      <c r="B21" s="2"/>
      <c r="C21" s="2"/>
      <c r="D21" s="6"/>
      <c r="E21" s="12"/>
      <c r="F21" s="4"/>
      <c r="G21" s="5">
        <f>16/27*0.5*$C$5*$C$4*E21^3/1000</f>
        <v>0</v>
      </c>
      <c r="H21" s="4" t="str">
        <f>IF(G21&gt;=F21,"OUI","NON")</f>
        <v>OUI</v>
      </c>
      <c r="I21" s="7" t="e">
        <f>F21/G21*100</f>
        <v>#DIV/0!</v>
      </c>
    </row>
    <row r="22" spans="2:9" ht="15">
      <c r="B22" s="2"/>
      <c r="C22" s="2"/>
      <c r="D22" s="6"/>
      <c r="E22" s="6"/>
      <c r="F22" s="6"/>
      <c r="G22" s="6"/>
      <c r="H22" s="6"/>
      <c r="I22" s="6"/>
    </row>
    <row r="23" spans="5:9" ht="15">
      <c r="E23" s="6"/>
      <c r="F23" s="11"/>
      <c r="G23" s="11"/>
      <c r="H23" s="11"/>
      <c r="I23" s="6"/>
    </row>
    <row r="24" spans="5:9" ht="15">
      <c r="E24" s="6"/>
      <c r="F24" s="11"/>
      <c r="G24" s="11"/>
      <c r="H24" s="11"/>
      <c r="I24" s="6"/>
    </row>
    <row r="25" spans="5:9" ht="15">
      <c r="E25" s="6"/>
      <c r="F25" s="11"/>
      <c r="G25" s="11"/>
      <c r="H25" s="11"/>
      <c r="I25" s="6"/>
    </row>
    <row r="26" spans="5:9" ht="15">
      <c r="E26" s="6"/>
      <c r="F26" s="11"/>
      <c r="G26" s="11"/>
      <c r="H26" s="11"/>
      <c r="I26" s="6"/>
    </row>
    <row r="27" spans="5:9" ht="15">
      <c r="E27" s="6"/>
      <c r="F27" s="11"/>
      <c r="G27" s="11"/>
      <c r="H27" s="11"/>
      <c r="I27" s="6"/>
    </row>
    <row r="28" spans="5:9" ht="15">
      <c r="E28" s="6"/>
      <c r="F28" s="11"/>
      <c r="G28" s="11"/>
      <c r="H28" s="11"/>
      <c r="I28" s="6"/>
    </row>
    <row r="29" spans="5:9" ht="15">
      <c r="E29" s="6"/>
      <c r="F29" s="11"/>
      <c r="G29" s="11"/>
      <c r="H29" s="11"/>
      <c r="I29" s="6"/>
    </row>
    <row r="30" spans="5:9" ht="15">
      <c r="E30" s="6"/>
      <c r="F30" s="11"/>
      <c r="G30" s="11"/>
      <c r="H30" s="11"/>
      <c r="I30" s="6"/>
    </row>
    <row r="31" spans="5:9" ht="15">
      <c r="E31" s="6"/>
      <c r="F31" s="11"/>
      <c r="G31" s="11"/>
      <c r="H31" s="11"/>
      <c r="I31" s="6"/>
    </row>
    <row r="32" spans="5:9" ht="15">
      <c r="E32" s="6"/>
      <c r="F32" s="11"/>
      <c r="G32" s="11"/>
      <c r="H32" s="11"/>
      <c r="I32" s="6"/>
    </row>
    <row r="33" spans="5:9" ht="15">
      <c r="E33" s="6"/>
      <c r="F33" s="11"/>
      <c r="G33" s="11"/>
      <c r="H33" s="11"/>
      <c r="I33" s="6"/>
    </row>
    <row r="34" spans="5:9" ht="15">
      <c r="E34" s="6"/>
      <c r="F34" s="11"/>
      <c r="G34" s="11"/>
      <c r="H34" s="11"/>
      <c r="I34" s="6"/>
    </row>
    <row r="35" spans="5:9" ht="15">
      <c r="E35" s="6"/>
      <c r="F35" s="11"/>
      <c r="G35" s="11"/>
      <c r="H35" s="11"/>
      <c r="I35" s="6"/>
    </row>
    <row r="36" spans="5:9" ht="15">
      <c r="E36" s="6"/>
      <c r="F36" s="11"/>
      <c r="G36" s="11"/>
      <c r="H36" s="11"/>
      <c r="I36" s="6"/>
    </row>
    <row r="37" spans="5:9" ht="15">
      <c r="E37" s="6"/>
      <c r="F37" s="11"/>
      <c r="G37" s="11"/>
      <c r="H37" s="11"/>
      <c r="I37" s="6"/>
    </row>
    <row r="38" spans="5:9" ht="15">
      <c r="E38" s="11"/>
      <c r="F38" s="11"/>
      <c r="G38" s="11"/>
      <c r="H38" s="11"/>
      <c r="I38" s="11"/>
    </row>
    <row r="39" spans="5:9" ht="15">
      <c r="E39" s="11"/>
      <c r="F39" s="11"/>
      <c r="G39" s="11"/>
      <c r="H39" s="11"/>
      <c r="I39" s="11"/>
    </row>
    <row r="40" spans="5:9" ht="15">
      <c r="E40" s="11"/>
      <c r="F40" s="11"/>
      <c r="G40" s="11"/>
      <c r="H40" s="11"/>
      <c r="I40" s="11"/>
    </row>
  </sheetData>
  <sheetProtection/>
  <mergeCells count="8">
    <mergeCell ref="B17:C17"/>
    <mergeCell ref="B15:C15"/>
    <mergeCell ref="E2:I2"/>
    <mergeCell ref="B8:C8"/>
    <mergeCell ref="B13:C13"/>
    <mergeCell ref="B11:C11"/>
    <mergeCell ref="B9:C9"/>
    <mergeCell ref="B2:C2"/>
  </mergeCells>
  <conditionalFormatting sqref="H4:H21">
    <cfRule type="cellIs" priority="3" dxfId="4" operator="equal">
      <formula>"NON"</formula>
    </cfRule>
    <cfRule type="cellIs" priority="4" dxfId="4" operator="equal">
      <formula>"'NON'"</formula>
    </cfRule>
  </conditionalFormatting>
  <conditionalFormatting sqref="I4:I21">
    <cfRule type="cellIs" priority="1" dxfId="4" operator="equal">
      <formula>90</formula>
    </cfRule>
    <cfRule type="cellIs" priority="2" dxfId="4" operator="greaterThan">
      <formula>90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7.421875" style="1" bestFit="1" customWidth="1"/>
    <col min="3" max="16384" width="11.421875" style="1" customWidth="1"/>
  </cols>
  <sheetData>
    <row r="4" spans="2:3" ht="15">
      <c r="B4" s="4" t="s">
        <v>16</v>
      </c>
      <c r="C4" s="4">
        <v>15000</v>
      </c>
    </row>
    <row r="5" spans="2:3" ht="15">
      <c r="B5" s="4" t="s">
        <v>19</v>
      </c>
      <c r="C5" s="4">
        <v>38</v>
      </c>
    </row>
    <row r="6" spans="2:3" ht="15">
      <c r="B6" s="4" t="s">
        <v>17</v>
      </c>
      <c r="C6" s="4">
        <v>10000</v>
      </c>
    </row>
    <row r="7" spans="2:3" ht="15">
      <c r="B7" s="4" t="s">
        <v>18</v>
      </c>
      <c r="C7" s="4">
        <v>11</v>
      </c>
    </row>
    <row r="8" spans="2:3" ht="15">
      <c r="B8" s="4" t="s">
        <v>21</v>
      </c>
      <c r="C8" s="4">
        <v>100</v>
      </c>
    </row>
    <row r="9" spans="2:3" ht="15">
      <c r="B9" s="3" t="s">
        <v>20</v>
      </c>
      <c r="C9" s="21">
        <f>(C4-C4*C5/100)/(C6/100*C7-C8)</f>
        <v>9.3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bfallais</dc:creator>
  <cp:keywords/>
  <dc:description/>
  <cp:lastModifiedBy>Benjamin</cp:lastModifiedBy>
  <dcterms:created xsi:type="dcterms:W3CDTF">2012-02-10T09:01:20Z</dcterms:created>
  <dcterms:modified xsi:type="dcterms:W3CDTF">2012-02-25T17:12:38Z</dcterms:modified>
  <cp:category/>
  <cp:version/>
  <cp:contentType/>
  <cp:contentStatus/>
</cp:coreProperties>
</file>