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8915" windowHeight="844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C11" i="1" l="1"/>
  <c r="C12" i="1" s="1"/>
  <c r="C7" i="1"/>
  <c r="D11" i="1"/>
  <c r="D12" i="1" s="1"/>
  <c r="D7" i="1"/>
  <c r="D8" i="1" s="1"/>
  <c r="D5" i="1"/>
  <c r="C5" i="1"/>
  <c r="D13" i="1" l="1"/>
  <c r="F78" i="1"/>
  <c r="E78" i="1"/>
  <c r="D78" i="1"/>
  <c r="C78" i="1"/>
  <c r="F60" i="1"/>
  <c r="E60" i="1"/>
  <c r="D60" i="1"/>
  <c r="C60" i="1"/>
  <c r="F42" i="1"/>
  <c r="E42" i="1"/>
  <c r="D42" i="1"/>
  <c r="C42" i="1"/>
  <c r="D24" i="1"/>
  <c r="E24" i="1"/>
  <c r="F24" i="1"/>
  <c r="C24" i="1"/>
  <c r="F80" i="1"/>
  <c r="E80" i="1"/>
  <c r="D80" i="1"/>
  <c r="C80" i="1"/>
  <c r="F62" i="1"/>
  <c r="E62" i="1"/>
  <c r="D62" i="1"/>
  <c r="C62" i="1"/>
  <c r="F44" i="1"/>
  <c r="E44" i="1"/>
  <c r="D44" i="1"/>
  <c r="C44" i="1"/>
  <c r="C26" i="1"/>
  <c r="D26" i="1"/>
  <c r="E26" i="1"/>
  <c r="F26" i="1"/>
  <c r="D16" i="1" l="1"/>
  <c r="C8" i="1"/>
  <c r="D15" i="1" s="1"/>
  <c r="F84" i="1"/>
  <c r="F85" i="1" s="1"/>
  <c r="E84" i="1"/>
  <c r="E85" i="1" s="1"/>
  <c r="D84" i="1"/>
  <c r="D85" i="1" s="1"/>
  <c r="C84" i="1"/>
  <c r="C85" i="1" s="1"/>
  <c r="F81" i="1"/>
  <c r="D81" i="1"/>
  <c r="F66" i="1"/>
  <c r="F67" i="1" s="1"/>
  <c r="E66" i="1"/>
  <c r="E67" i="1" s="1"/>
  <c r="D66" i="1"/>
  <c r="D67" i="1" s="1"/>
  <c r="C66" i="1"/>
  <c r="C67" i="1" s="1"/>
  <c r="F63" i="1"/>
  <c r="D63" i="1"/>
  <c r="F48" i="1"/>
  <c r="F49" i="1" s="1"/>
  <c r="E48" i="1"/>
  <c r="E49" i="1" s="1"/>
  <c r="D48" i="1"/>
  <c r="D49" i="1" s="1"/>
  <c r="C48" i="1"/>
  <c r="C49" i="1" s="1"/>
  <c r="F45" i="1"/>
  <c r="D45" i="1"/>
  <c r="F30" i="1"/>
  <c r="F31" i="1" s="1"/>
  <c r="E30" i="1"/>
  <c r="E31" i="1" s="1"/>
  <c r="D30" i="1"/>
  <c r="D31" i="1" s="1"/>
  <c r="C30" i="1"/>
  <c r="C31" i="1" s="1"/>
  <c r="F27" i="1"/>
  <c r="E35" i="1"/>
  <c r="D27" i="1"/>
  <c r="C13" i="1" l="1"/>
  <c r="D14" i="1" s="1"/>
  <c r="F89" i="1"/>
  <c r="F71" i="1"/>
  <c r="E53" i="1"/>
  <c r="F35" i="1"/>
  <c r="D35" i="1"/>
  <c r="F53" i="1"/>
  <c r="D53" i="1"/>
  <c r="E89" i="1"/>
  <c r="D71" i="1"/>
  <c r="F32" i="1"/>
  <c r="D68" i="1"/>
  <c r="D89" i="1"/>
  <c r="E71" i="1"/>
  <c r="D50" i="1"/>
  <c r="F86" i="1"/>
  <c r="F50" i="1"/>
  <c r="D86" i="1"/>
  <c r="D32" i="1"/>
  <c r="F68" i="1"/>
  <c r="E27" i="1"/>
  <c r="E32" i="1" s="1"/>
  <c r="E63" i="1"/>
  <c r="E68" i="1" s="1"/>
  <c r="E81" i="1"/>
  <c r="E86" i="1" s="1"/>
  <c r="C27" i="1"/>
  <c r="C45" i="1"/>
  <c r="C50" i="1" s="1"/>
  <c r="C63" i="1"/>
  <c r="C81" i="1"/>
  <c r="E45" i="1"/>
  <c r="E50" i="1" s="1"/>
  <c r="D70" i="1" l="1"/>
  <c r="F70" i="1"/>
  <c r="E70" i="1"/>
  <c r="F51" i="1"/>
  <c r="E51" i="1"/>
  <c r="D51" i="1"/>
  <c r="F52" i="1"/>
  <c r="E52" i="1"/>
  <c r="D52" i="1"/>
  <c r="C68" i="1"/>
  <c r="D34" i="1"/>
  <c r="F34" i="1"/>
  <c r="E34" i="1"/>
  <c r="C32" i="1"/>
  <c r="D88" i="1"/>
  <c r="F88" i="1"/>
  <c r="E88" i="1"/>
  <c r="C86" i="1"/>
  <c r="D87" i="1" l="1"/>
  <c r="E87" i="1"/>
  <c r="F87" i="1"/>
  <c r="F33" i="1"/>
  <c r="E33" i="1"/>
  <c r="D33" i="1"/>
  <c r="F69" i="1"/>
  <c r="E69" i="1"/>
  <c r="D69" i="1"/>
</calcChain>
</file>

<file path=xl/sharedStrings.xml><?xml version="1.0" encoding="utf-8"?>
<sst xmlns="http://schemas.openxmlformats.org/spreadsheetml/2006/main" count="118" uniqueCount="29">
  <si>
    <t>LED</t>
  </si>
  <si>
    <t>Incand.</t>
  </si>
  <si>
    <t>Coût électricité par an (€)</t>
  </si>
  <si>
    <t>Puissance électrique (W)</t>
  </si>
  <si>
    <t>Prix d'achat (€)</t>
  </si>
  <si>
    <t>-</t>
  </si>
  <si>
    <t>Halogène</t>
  </si>
  <si>
    <t>Puissance lumineuse (lm)</t>
  </si>
  <si>
    <t>40 W</t>
  </si>
  <si>
    <t>60 W</t>
  </si>
  <si>
    <t>75 W</t>
  </si>
  <si>
    <t>100 W</t>
  </si>
  <si>
    <t>Durée de vie (h)</t>
  </si>
  <si>
    <t>Durée de vie (an)</t>
  </si>
  <si>
    <t>Coût d'achat/an (€)</t>
  </si>
  <si>
    <t>Economies sur la durée de vie (€)</t>
  </si>
  <si>
    <t>Temps de retour sur investissement (an)</t>
  </si>
  <si>
    <t>Type d'ampoule</t>
  </si>
  <si>
    <t>Energie sauvée sur la durée de vie (kWh)</t>
  </si>
  <si>
    <t>Puissance ampoule</t>
  </si>
  <si>
    <t>Coût total/an (€)</t>
  </si>
  <si>
    <t>Coût électricité/an (€)</t>
  </si>
  <si>
    <t>Durée d'utilisation par jour (h)</t>
  </si>
  <si>
    <t>Consommation/an (kWh)</t>
  </si>
  <si>
    <t>Ampoule 1</t>
  </si>
  <si>
    <t>Ampoule 2</t>
  </si>
  <si>
    <t>Rendement lumineux (lm/W)</t>
  </si>
  <si>
    <t>A remplir</t>
  </si>
  <si>
    <t>Fluocompacte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</si>
</sst>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7"/>
      <name val="Calibri"/>
      <family val="2"/>
      <scheme val="minor"/>
    </font>
    <font>
      <sz val="11"/>
      <color theme="7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0" xfId="0" applyFill="1"/>
    <xf numFmtId="0" fontId="0" fillId="2" borderId="0" xfId="0" applyFill="1" applyBorder="1"/>
    <xf numFmtId="164" fontId="0" fillId="2" borderId="0" xfId="0" applyNumberFormat="1" applyFill="1"/>
    <xf numFmtId="2" fontId="0" fillId="2" borderId="0" xfId="0" applyNumberFormat="1" applyFill="1"/>
    <xf numFmtId="0" fontId="5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164" fontId="9" fillId="3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1" fontId="9" fillId="2" borderId="1" xfId="0" applyNumberFormat="1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1" fontId="9" fillId="3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91"/>
  <sheetViews>
    <sheetView tabSelected="1" zoomScaleNormal="100" workbookViewId="0">
      <selection activeCell="B1" sqref="B1"/>
    </sheetView>
  </sheetViews>
  <sheetFormatPr baseColWidth="10" defaultRowHeight="15" x14ac:dyDescent="0.25"/>
  <cols>
    <col min="1" max="1" width="1.140625" style="1" customWidth="1"/>
    <col min="2" max="2" width="38.5703125" style="1" customWidth="1"/>
    <col min="3" max="4" width="10.28515625" style="1" customWidth="1"/>
    <col min="5" max="5" width="13.42578125" style="1" bestFit="1" customWidth="1"/>
    <col min="6" max="14" width="10.28515625" style="1" customWidth="1"/>
    <col min="15" max="16384" width="11.42578125" style="1"/>
  </cols>
  <sheetData>
    <row r="2" spans="2:5" x14ac:dyDescent="0.25">
      <c r="B2" s="15" t="s">
        <v>17</v>
      </c>
      <c r="C2" s="25" t="s">
        <v>24</v>
      </c>
      <c r="D2" s="31" t="s">
        <v>25</v>
      </c>
    </row>
    <row r="3" spans="2:5" x14ac:dyDescent="0.25">
      <c r="B3" s="15" t="s">
        <v>3</v>
      </c>
      <c r="C3" s="8"/>
      <c r="D3" s="32"/>
      <c r="E3" s="1" t="s">
        <v>27</v>
      </c>
    </row>
    <row r="4" spans="2:5" x14ac:dyDescent="0.25">
      <c r="B4" s="16" t="s">
        <v>7</v>
      </c>
      <c r="C4" s="17"/>
      <c r="D4" s="33"/>
      <c r="E4" s="1" t="s">
        <v>27</v>
      </c>
    </row>
    <row r="5" spans="2:5" x14ac:dyDescent="0.25">
      <c r="B5" s="15" t="s">
        <v>26</v>
      </c>
      <c r="C5" s="8" t="str">
        <f>IF(C4=J2,"",C4/C3)</f>
        <v/>
      </c>
      <c r="D5" s="32" t="str">
        <f>IF(D4=K2,"",D4/D3)</f>
        <v/>
      </c>
    </row>
    <row r="6" spans="2:5" x14ac:dyDescent="0.25">
      <c r="B6" s="16" t="s">
        <v>22</v>
      </c>
      <c r="C6" s="17"/>
      <c r="D6" s="33"/>
      <c r="E6" s="1" t="s">
        <v>27</v>
      </c>
    </row>
    <row r="7" spans="2:5" x14ac:dyDescent="0.25">
      <c r="B7" s="15" t="s">
        <v>23</v>
      </c>
      <c r="C7" s="14">
        <f>C3/1000*365*C6</f>
        <v>0</v>
      </c>
      <c r="D7" s="34">
        <f>D3/1000*365*D6</f>
        <v>0</v>
      </c>
    </row>
    <row r="8" spans="2:5" x14ac:dyDescent="0.25">
      <c r="B8" s="16" t="s">
        <v>21</v>
      </c>
      <c r="C8" s="20">
        <f>C7*0.1311</f>
        <v>0</v>
      </c>
      <c r="D8" s="35">
        <f>D7*0.1311</f>
        <v>0</v>
      </c>
    </row>
    <row r="9" spans="2:5" x14ac:dyDescent="0.25">
      <c r="B9" s="15" t="s">
        <v>4</v>
      </c>
      <c r="C9" s="8"/>
      <c r="D9" s="32"/>
      <c r="E9" s="1" t="s">
        <v>27</v>
      </c>
    </row>
    <row r="10" spans="2:5" x14ac:dyDescent="0.25">
      <c r="B10" s="16" t="s">
        <v>12</v>
      </c>
      <c r="C10" s="17"/>
      <c r="D10" s="33"/>
      <c r="E10" s="1" t="s">
        <v>27</v>
      </c>
    </row>
    <row r="11" spans="2:5" x14ac:dyDescent="0.25">
      <c r="B11" s="15" t="s">
        <v>13</v>
      </c>
      <c r="C11" s="11">
        <f>C10/365</f>
        <v>0</v>
      </c>
      <c r="D11" s="36">
        <f>D10/365</f>
        <v>0</v>
      </c>
    </row>
    <row r="12" spans="2:5" x14ac:dyDescent="0.25">
      <c r="B12" s="16" t="s">
        <v>14</v>
      </c>
      <c r="C12" s="20" t="str">
        <f>IF(C11=0,"",C9/C11)</f>
        <v/>
      </c>
      <c r="D12" s="35" t="str">
        <f>IF(D11=0,"",D9/D11)</f>
        <v/>
      </c>
    </row>
    <row r="13" spans="2:5" x14ac:dyDescent="0.25">
      <c r="B13" s="15" t="s">
        <v>20</v>
      </c>
      <c r="C13" s="11" t="str">
        <f>IF(C12="","",C12+C8)</f>
        <v/>
      </c>
      <c r="D13" s="36" t="str">
        <f>IF(D12="","",D12+D8)</f>
        <v/>
      </c>
    </row>
    <row r="14" spans="2:5" x14ac:dyDescent="0.25">
      <c r="B14" s="16" t="s">
        <v>16</v>
      </c>
      <c r="D14" s="35" t="str">
        <f>IF(C13="","",(D9-$C9)/($C13-D13))</f>
        <v/>
      </c>
    </row>
    <row r="15" spans="2:5" x14ac:dyDescent="0.25">
      <c r="B15" s="15" t="s">
        <v>15</v>
      </c>
      <c r="D15" s="37" t="str">
        <f>IF(C9="","",($C8-D8)*D11-(D9-$C9*D10/$C10))</f>
        <v/>
      </c>
    </row>
    <row r="16" spans="2:5" x14ac:dyDescent="0.25">
      <c r="B16" s="16" t="s">
        <v>18</v>
      </c>
      <c r="D16" s="33">
        <f>($C7-D7)*D11</f>
        <v>0</v>
      </c>
    </row>
    <row r="19" spans="2:6" ht="11.25" customHeight="1" x14ac:dyDescent="0.25"/>
    <row r="20" spans="2:6" x14ac:dyDescent="0.25">
      <c r="B20" s="15" t="s">
        <v>19</v>
      </c>
      <c r="C20" s="28" t="s">
        <v>8</v>
      </c>
      <c r="D20" s="29"/>
      <c r="E20" s="29"/>
      <c r="F20" s="30"/>
    </row>
    <row r="21" spans="2:6" x14ac:dyDescent="0.25">
      <c r="B21" s="15" t="s">
        <v>17</v>
      </c>
      <c r="C21" s="5" t="s">
        <v>1</v>
      </c>
      <c r="D21" s="38" t="s">
        <v>6</v>
      </c>
      <c r="E21" s="6" t="s">
        <v>28</v>
      </c>
      <c r="F21" s="7" t="s">
        <v>0</v>
      </c>
    </row>
    <row r="22" spans="2:6" x14ac:dyDescent="0.25">
      <c r="B22" s="15" t="s">
        <v>3</v>
      </c>
      <c r="C22" s="8">
        <v>40</v>
      </c>
      <c r="D22" s="32">
        <v>28</v>
      </c>
      <c r="E22" s="9">
        <v>9</v>
      </c>
      <c r="F22" s="10">
        <v>6</v>
      </c>
    </row>
    <row r="23" spans="2:6" x14ac:dyDescent="0.25">
      <c r="B23" s="16" t="s">
        <v>7</v>
      </c>
      <c r="C23" s="17">
        <v>415</v>
      </c>
      <c r="D23" s="33">
        <v>440</v>
      </c>
      <c r="E23" s="18">
        <v>405</v>
      </c>
      <c r="F23" s="19">
        <v>500</v>
      </c>
    </row>
    <row r="24" spans="2:6" x14ac:dyDescent="0.25">
      <c r="B24" s="15" t="s">
        <v>26</v>
      </c>
      <c r="C24" s="11">
        <f>C23/C22</f>
        <v>10.375</v>
      </c>
      <c r="D24" s="36">
        <f t="shared" ref="D24:F24" si="0">D23/D22</f>
        <v>15.714285714285714</v>
      </c>
      <c r="E24" s="12">
        <f t="shared" si="0"/>
        <v>45</v>
      </c>
      <c r="F24" s="13">
        <f t="shared" si="0"/>
        <v>83.333333333333329</v>
      </c>
    </row>
    <row r="25" spans="2:6" x14ac:dyDescent="0.25">
      <c r="B25" s="16" t="s">
        <v>22</v>
      </c>
      <c r="C25" s="17">
        <v>1</v>
      </c>
      <c r="D25" s="33">
        <v>1</v>
      </c>
      <c r="E25" s="18">
        <v>1</v>
      </c>
      <c r="F25" s="19">
        <v>1</v>
      </c>
    </row>
    <row r="26" spans="2:6" x14ac:dyDescent="0.25">
      <c r="B26" s="15" t="s">
        <v>23</v>
      </c>
      <c r="C26" s="8">
        <f>C22/1000*365*C25</f>
        <v>14.6</v>
      </c>
      <c r="D26" s="32">
        <f t="shared" ref="D26:F26" si="1">D22/1000*365*D25</f>
        <v>10.220000000000001</v>
      </c>
      <c r="E26" s="9">
        <f t="shared" si="1"/>
        <v>3.2849999999999997</v>
      </c>
      <c r="F26" s="10">
        <f t="shared" si="1"/>
        <v>2.19</v>
      </c>
    </row>
    <row r="27" spans="2:6" x14ac:dyDescent="0.25">
      <c r="B27" s="16" t="s">
        <v>2</v>
      </c>
      <c r="C27" s="20">
        <f>C26*0.1311</f>
        <v>1.9140599999999999</v>
      </c>
      <c r="D27" s="35">
        <f>D26*0.1311</f>
        <v>1.339842</v>
      </c>
      <c r="E27" s="21">
        <f>E26*0.1311</f>
        <v>0.43066349999999992</v>
      </c>
      <c r="F27" s="22">
        <f>F26*0.1311</f>
        <v>0.287109</v>
      </c>
    </row>
    <row r="28" spans="2:6" x14ac:dyDescent="0.25">
      <c r="B28" s="15" t="s">
        <v>4</v>
      </c>
      <c r="C28" s="8">
        <v>2.2000000000000002</v>
      </c>
      <c r="D28" s="32">
        <v>3.5</v>
      </c>
      <c r="E28" s="9">
        <v>6</v>
      </c>
      <c r="F28" s="10">
        <v>8</v>
      </c>
    </row>
    <row r="29" spans="2:6" x14ac:dyDescent="0.25">
      <c r="B29" s="16" t="s">
        <v>12</v>
      </c>
      <c r="C29" s="17">
        <v>900</v>
      </c>
      <c r="D29" s="33">
        <v>2000</v>
      </c>
      <c r="E29" s="18">
        <v>8000</v>
      </c>
      <c r="F29" s="19">
        <v>30000</v>
      </c>
    </row>
    <row r="30" spans="2:6" x14ac:dyDescent="0.25">
      <c r="B30" s="15" t="s">
        <v>13</v>
      </c>
      <c r="C30" s="11">
        <f>C29/365</f>
        <v>2.4657534246575343</v>
      </c>
      <c r="D30" s="36">
        <f>D29/365</f>
        <v>5.4794520547945202</v>
      </c>
      <c r="E30" s="12">
        <f>E29/365</f>
        <v>21.917808219178081</v>
      </c>
      <c r="F30" s="13">
        <f>F29/365</f>
        <v>82.191780821917803</v>
      </c>
    </row>
    <row r="31" spans="2:6" x14ac:dyDescent="0.25">
      <c r="B31" s="16" t="s">
        <v>14</v>
      </c>
      <c r="C31" s="20">
        <f>C28/C30</f>
        <v>0.89222222222222225</v>
      </c>
      <c r="D31" s="35">
        <f>D28/D30</f>
        <v>0.63875000000000004</v>
      </c>
      <c r="E31" s="21">
        <f>E28/E30</f>
        <v>0.27374999999999999</v>
      </c>
      <c r="F31" s="22">
        <f>F28/F30</f>
        <v>9.7333333333333341E-2</v>
      </c>
    </row>
    <row r="32" spans="2:6" x14ac:dyDescent="0.25">
      <c r="B32" s="15" t="s">
        <v>20</v>
      </c>
      <c r="C32" s="11">
        <f>C31+C27</f>
        <v>2.8062822222222223</v>
      </c>
      <c r="D32" s="36">
        <f>D31+D27</f>
        <v>1.9785919999999999</v>
      </c>
      <c r="E32" s="12">
        <f>E31+E27</f>
        <v>0.70441349999999991</v>
      </c>
      <c r="F32" s="13">
        <f>F31+F27</f>
        <v>0.38444233333333333</v>
      </c>
    </row>
    <row r="33" spans="2:7" x14ac:dyDescent="0.25">
      <c r="B33" s="16" t="s">
        <v>16</v>
      </c>
      <c r="C33" s="17" t="s">
        <v>5</v>
      </c>
      <c r="D33" s="35">
        <f>(D28-$C28)/($C32-D32)</f>
        <v>1.5706359276659054</v>
      </c>
      <c r="E33" s="21">
        <f>(E28-$C28)/($C32-E32)</f>
        <v>1.8079150043121677</v>
      </c>
      <c r="F33" s="22">
        <f>(F28-$C28)/($C32-F32)</f>
        <v>2.3948734293335017</v>
      </c>
    </row>
    <row r="34" spans="2:7" x14ac:dyDescent="0.25">
      <c r="B34" s="15" t="s">
        <v>15</v>
      </c>
      <c r="C34" s="8" t="s">
        <v>5</v>
      </c>
      <c r="D34" s="37">
        <f>($C$27-D27)*D30-(D28-$C$28*D29/$C$29)</f>
        <v>4.5352888888888891</v>
      </c>
      <c r="E34" s="26">
        <f>($C$27-E27)*E30-(E28-$C$28*E29/$C$29)</f>
        <v>46.068355555555556</v>
      </c>
      <c r="F34" s="27">
        <f>($C$27-F27)*F30-(F28-$C$28*F29/$C$29)</f>
        <v>199.05533333333329</v>
      </c>
    </row>
    <row r="35" spans="2:7" x14ac:dyDescent="0.25">
      <c r="B35" s="16" t="s">
        <v>18</v>
      </c>
      <c r="C35" s="17" t="s">
        <v>5</v>
      </c>
      <c r="D35" s="33">
        <f>($C$26-D26)*D30</f>
        <v>23.999999999999993</v>
      </c>
      <c r="E35" s="18">
        <f>($C$26-E26)*E30</f>
        <v>247.99999999999997</v>
      </c>
      <c r="F35" s="19">
        <f>($C$26-F26)*F30</f>
        <v>1020</v>
      </c>
    </row>
    <row r="36" spans="2:7" x14ac:dyDescent="0.25">
      <c r="B36" s="2"/>
    </row>
    <row r="37" spans="2:7" x14ac:dyDescent="0.25">
      <c r="B37" s="2"/>
    </row>
    <row r="38" spans="2:7" x14ac:dyDescent="0.25">
      <c r="B38" s="15" t="s">
        <v>19</v>
      </c>
      <c r="C38" s="28" t="s">
        <v>9</v>
      </c>
      <c r="D38" s="29"/>
      <c r="E38" s="29"/>
      <c r="F38" s="30"/>
    </row>
    <row r="39" spans="2:7" x14ac:dyDescent="0.25">
      <c r="B39" s="15" t="s">
        <v>17</v>
      </c>
      <c r="C39" s="5" t="s">
        <v>1</v>
      </c>
      <c r="D39" s="38" t="s">
        <v>6</v>
      </c>
      <c r="E39" s="6" t="s">
        <v>28</v>
      </c>
      <c r="F39" s="7" t="s">
        <v>0</v>
      </c>
    </row>
    <row r="40" spans="2:7" x14ac:dyDescent="0.25">
      <c r="B40" s="15" t="s">
        <v>3</v>
      </c>
      <c r="C40" s="8">
        <v>60</v>
      </c>
      <c r="D40" s="32">
        <v>48</v>
      </c>
      <c r="E40" s="9">
        <v>13</v>
      </c>
      <c r="F40" s="10">
        <v>8</v>
      </c>
    </row>
    <row r="41" spans="2:7" x14ac:dyDescent="0.25">
      <c r="B41" s="16" t="s">
        <v>7</v>
      </c>
      <c r="C41" s="17">
        <v>720</v>
      </c>
      <c r="D41" s="33">
        <v>630</v>
      </c>
      <c r="E41" s="18">
        <v>720</v>
      </c>
      <c r="F41" s="19">
        <v>810</v>
      </c>
    </row>
    <row r="42" spans="2:7" x14ac:dyDescent="0.25">
      <c r="B42" s="15" t="s">
        <v>26</v>
      </c>
      <c r="C42" s="11">
        <f>C41/C40</f>
        <v>12</v>
      </c>
      <c r="D42" s="36">
        <f t="shared" ref="D42" si="2">D41/D40</f>
        <v>13.125</v>
      </c>
      <c r="E42" s="12">
        <f t="shared" ref="E42" si="3">E41/E40</f>
        <v>55.384615384615387</v>
      </c>
      <c r="F42" s="13">
        <f t="shared" ref="F42" si="4">F41/F40</f>
        <v>101.25</v>
      </c>
    </row>
    <row r="43" spans="2:7" x14ac:dyDescent="0.25">
      <c r="B43" s="15" t="s">
        <v>22</v>
      </c>
      <c r="C43" s="8">
        <v>1</v>
      </c>
      <c r="D43" s="32">
        <v>1</v>
      </c>
      <c r="E43" s="9">
        <v>1</v>
      </c>
      <c r="F43" s="10">
        <v>1</v>
      </c>
    </row>
    <row r="44" spans="2:7" x14ac:dyDescent="0.25">
      <c r="B44" s="16" t="s">
        <v>23</v>
      </c>
      <c r="C44" s="17">
        <f>C40/1000*365*C43</f>
        <v>21.9</v>
      </c>
      <c r="D44" s="33">
        <f t="shared" ref="D44" si="5">D40/1000*365*D43</f>
        <v>17.52</v>
      </c>
      <c r="E44" s="18">
        <f t="shared" ref="E44" si="6">E40/1000*365*E43</f>
        <v>4.7450000000000001</v>
      </c>
      <c r="F44" s="19">
        <f t="shared" ref="F44" si="7">F40/1000*365*F43</f>
        <v>2.92</v>
      </c>
    </row>
    <row r="45" spans="2:7" x14ac:dyDescent="0.25">
      <c r="B45" s="15" t="s">
        <v>21</v>
      </c>
      <c r="C45" s="11">
        <f>C44*0.1311</f>
        <v>2.8710899999999997</v>
      </c>
      <c r="D45" s="36">
        <f>D44*0.1311</f>
        <v>2.296872</v>
      </c>
      <c r="E45" s="12">
        <f>E44*0.1311</f>
        <v>0.62206949999999994</v>
      </c>
      <c r="F45" s="13">
        <f>F44*0.1311</f>
        <v>0.38281199999999999</v>
      </c>
      <c r="G45" s="4"/>
    </row>
    <row r="46" spans="2:7" x14ac:dyDescent="0.25">
      <c r="B46" s="16" t="s">
        <v>4</v>
      </c>
      <c r="C46" s="17">
        <v>2.5</v>
      </c>
      <c r="D46" s="33">
        <v>3.5</v>
      </c>
      <c r="E46" s="18">
        <v>8</v>
      </c>
      <c r="F46" s="19">
        <v>10</v>
      </c>
    </row>
    <row r="47" spans="2:7" x14ac:dyDescent="0.25">
      <c r="B47" s="15" t="s">
        <v>12</v>
      </c>
      <c r="C47" s="8">
        <v>1000</v>
      </c>
      <c r="D47" s="32">
        <v>2000</v>
      </c>
      <c r="E47" s="9">
        <v>8000</v>
      </c>
      <c r="F47" s="10">
        <v>30000</v>
      </c>
    </row>
    <row r="48" spans="2:7" x14ac:dyDescent="0.25">
      <c r="B48" s="16" t="s">
        <v>13</v>
      </c>
      <c r="C48" s="20">
        <f>C47/365</f>
        <v>2.7397260273972601</v>
      </c>
      <c r="D48" s="35">
        <f>D47/365</f>
        <v>5.4794520547945202</v>
      </c>
      <c r="E48" s="21">
        <f>E47/365</f>
        <v>21.917808219178081</v>
      </c>
      <c r="F48" s="22">
        <f>F47/365</f>
        <v>82.191780821917803</v>
      </c>
    </row>
    <row r="49" spans="2:7" x14ac:dyDescent="0.25">
      <c r="B49" s="15" t="s">
        <v>14</v>
      </c>
      <c r="C49" s="11">
        <f>C46/C48</f>
        <v>0.91250000000000009</v>
      </c>
      <c r="D49" s="36">
        <f>D46/D48</f>
        <v>0.63875000000000004</v>
      </c>
      <c r="E49" s="12">
        <f>E46/E48</f>
        <v>0.36500000000000005</v>
      </c>
      <c r="F49" s="13">
        <f>F46/F48</f>
        <v>0.12166666666666667</v>
      </c>
      <c r="G49" s="3"/>
    </row>
    <row r="50" spans="2:7" x14ac:dyDescent="0.25">
      <c r="B50" s="16" t="s">
        <v>20</v>
      </c>
      <c r="C50" s="20">
        <f>C49+C45</f>
        <v>3.7835899999999998</v>
      </c>
      <c r="D50" s="35">
        <f>D49+D45</f>
        <v>2.935622</v>
      </c>
      <c r="E50" s="21">
        <f>E49+E45</f>
        <v>0.98706950000000004</v>
      </c>
      <c r="F50" s="22">
        <f>F49+F45</f>
        <v>0.50447866666666663</v>
      </c>
      <c r="G50" s="3"/>
    </row>
    <row r="51" spans="2:7" x14ac:dyDescent="0.25">
      <c r="B51" s="15" t="s">
        <v>16</v>
      </c>
      <c r="C51" s="8" t="s">
        <v>5</v>
      </c>
      <c r="D51" s="36">
        <f>(D46-$C46)/($C50-D50)</f>
        <v>1.1792897845201709</v>
      </c>
      <c r="E51" s="12">
        <f>(E46-$C46)/($C50-E50)</f>
        <v>1.9667297271734645</v>
      </c>
      <c r="F51" s="13">
        <f>(F46-$C46)/($C50-F50)</f>
        <v>2.2872050496608125</v>
      </c>
      <c r="G51" s="3"/>
    </row>
    <row r="52" spans="2:7" x14ac:dyDescent="0.25">
      <c r="B52" s="16" t="s">
        <v>15</v>
      </c>
      <c r="C52" s="17" t="s">
        <v>5</v>
      </c>
      <c r="D52" s="39">
        <f>($C$45-D45)*D48-(D46-$C$46*D47/$C$47)</f>
        <v>4.6463999999999981</v>
      </c>
      <c r="E52" s="23">
        <f>($C$45-E45)*E48-(E46-$C$46*E47/$C$47)</f>
        <v>61.293599999999998</v>
      </c>
      <c r="F52" s="24">
        <f>($C$45-F45)*F48-(F46-$C$46*F47/$C$47)</f>
        <v>269.51599999999996</v>
      </c>
    </row>
    <row r="53" spans="2:7" x14ac:dyDescent="0.25">
      <c r="B53" s="15" t="s">
        <v>18</v>
      </c>
      <c r="C53" s="8" t="s">
        <v>5</v>
      </c>
      <c r="D53" s="32">
        <f>($C$44-D44)*D48</f>
        <v>23.999999999999993</v>
      </c>
      <c r="E53" s="9">
        <f>($C$44-E44)*E48</f>
        <v>375.99999999999994</v>
      </c>
      <c r="F53" s="10">
        <f>($C$44-F44)*F48</f>
        <v>1559.9999999999995</v>
      </c>
    </row>
    <row r="54" spans="2:7" x14ac:dyDescent="0.25">
      <c r="B54" s="2"/>
    </row>
    <row r="55" spans="2:7" x14ac:dyDescent="0.25">
      <c r="B55" s="2"/>
    </row>
    <row r="56" spans="2:7" x14ac:dyDescent="0.25">
      <c r="B56" s="15" t="s">
        <v>19</v>
      </c>
      <c r="C56" s="28" t="s">
        <v>10</v>
      </c>
      <c r="D56" s="29"/>
      <c r="E56" s="29"/>
      <c r="F56" s="30"/>
    </row>
    <row r="57" spans="2:7" x14ac:dyDescent="0.25">
      <c r="B57" s="15" t="s">
        <v>17</v>
      </c>
      <c r="C57" s="5" t="s">
        <v>1</v>
      </c>
      <c r="D57" s="38" t="s">
        <v>6</v>
      </c>
      <c r="E57" s="6" t="s">
        <v>28</v>
      </c>
      <c r="F57" s="7" t="s">
        <v>0</v>
      </c>
    </row>
    <row r="58" spans="2:7" x14ac:dyDescent="0.25">
      <c r="B58" s="15" t="s">
        <v>3</v>
      </c>
      <c r="C58" s="8">
        <v>75</v>
      </c>
      <c r="D58" s="32">
        <v>55</v>
      </c>
      <c r="E58" s="9">
        <v>15</v>
      </c>
      <c r="F58" s="10">
        <v>10</v>
      </c>
    </row>
    <row r="59" spans="2:7" x14ac:dyDescent="0.25">
      <c r="B59" s="16" t="s">
        <v>7</v>
      </c>
      <c r="C59" s="17">
        <v>840</v>
      </c>
      <c r="D59" s="33">
        <v>820</v>
      </c>
      <c r="E59" s="18">
        <v>850</v>
      </c>
      <c r="F59" s="19">
        <v>910</v>
      </c>
    </row>
    <row r="60" spans="2:7" x14ac:dyDescent="0.25">
      <c r="B60" s="15" t="s">
        <v>26</v>
      </c>
      <c r="C60" s="11">
        <f>C59/C58</f>
        <v>11.2</v>
      </c>
      <c r="D60" s="36">
        <f t="shared" ref="D60" si="8">D59/D58</f>
        <v>14.909090909090908</v>
      </c>
      <c r="E60" s="12">
        <f t="shared" ref="E60" si="9">E59/E58</f>
        <v>56.666666666666664</v>
      </c>
      <c r="F60" s="13">
        <f t="shared" ref="F60" si="10">F59/F58</f>
        <v>91</v>
      </c>
    </row>
    <row r="61" spans="2:7" x14ac:dyDescent="0.25">
      <c r="B61" s="15" t="s">
        <v>22</v>
      </c>
      <c r="C61" s="8">
        <v>1</v>
      </c>
      <c r="D61" s="32">
        <v>1</v>
      </c>
      <c r="E61" s="9">
        <v>1</v>
      </c>
      <c r="F61" s="10">
        <v>1</v>
      </c>
    </row>
    <row r="62" spans="2:7" x14ac:dyDescent="0.25">
      <c r="B62" s="16" t="s">
        <v>23</v>
      </c>
      <c r="C62" s="17">
        <f>C58/1000*365*C61</f>
        <v>27.375</v>
      </c>
      <c r="D62" s="33">
        <f t="shared" ref="D62" si="11">D58/1000*365*D61</f>
        <v>20.074999999999999</v>
      </c>
      <c r="E62" s="18">
        <f t="shared" ref="E62" si="12">E58/1000*365*E61</f>
        <v>5.4749999999999996</v>
      </c>
      <c r="F62" s="19">
        <f t="shared" ref="F62" si="13">F58/1000*365*F61</f>
        <v>3.65</v>
      </c>
    </row>
    <row r="63" spans="2:7" x14ac:dyDescent="0.25">
      <c r="B63" s="15" t="s">
        <v>21</v>
      </c>
      <c r="C63" s="11">
        <f>C62*0.1311</f>
        <v>3.5888624999999998</v>
      </c>
      <c r="D63" s="36">
        <f>D62*0.1311</f>
        <v>2.6318324999999998</v>
      </c>
      <c r="E63" s="12">
        <f>E62*0.1311</f>
        <v>0.71777249999999992</v>
      </c>
      <c r="F63" s="13">
        <f>F62*0.1311</f>
        <v>0.47851499999999997</v>
      </c>
    </row>
    <row r="64" spans="2:7" x14ac:dyDescent="0.25">
      <c r="B64" s="16" t="s">
        <v>4</v>
      </c>
      <c r="C64" s="17">
        <v>2.8</v>
      </c>
      <c r="D64" s="33">
        <v>3.8</v>
      </c>
      <c r="E64" s="18">
        <v>8</v>
      </c>
      <c r="F64" s="19">
        <v>11</v>
      </c>
    </row>
    <row r="65" spans="2:7" x14ac:dyDescent="0.25">
      <c r="B65" s="15" t="s">
        <v>12</v>
      </c>
      <c r="C65" s="8">
        <v>1000</v>
      </c>
      <c r="D65" s="32">
        <v>2000</v>
      </c>
      <c r="E65" s="9">
        <v>8000</v>
      </c>
      <c r="F65" s="10">
        <v>30000</v>
      </c>
    </row>
    <row r="66" spans="2:7" x14ac:dyDescent="0.25">
      <c r="B66" s="16" t="s">
        <v>13</v>
      </c>
      <c r="C66" s="20">
        <f>C65/365</f>
        <v>2.7397260273972601</v>
      </c>
      <c r="D66" s="35">
        <f>D65/365</f>
        <v>5.4794520547945202</v>
      </c>
      <c r="E66" s="21">
        <f>E65/365</f>
        <v>21.917808219178081</v>
      </c>
      <c r="F66" s="22">
        <f>F65/365</f>
        <v>82.191780821917803</v>
      </c>
    </row>
    <row r="67" spans="2:7" x14ac:dyDescent="0.25">
      <c r="B67" s="15" t="s">
        <v>14</v>
      </c>
      <c r="C67" s="11">
        <f>C64/C66</f>
        <v>1.022</v>
      </c>
      <c r="D67" s="36">
        <f>D64/D66</f>
        <v>0.69350000000000001</v>
      </c>
      <c r="E67" s="12">
        <f>E64/E66</f>
        <v>0.36500000000000005</v>
      </c>
      <c r="F67" s="13">
        <f>F64/F66</f>
        <v>0.13383333333333333</v>
      </c>
    </row>
    <row r="68" spans="2:7" x14ac:dyDescent="0.25">
      <c r="B68" s="16" t="s">
        <v>20</v>
      </c>
      <c r="C68" s="20">
        <f>C67+C63</f>
        <v>4.6108624999999996</v>
      </c>
      <c r="D68" s="35">
        <f>D67+D63</f>
        <v>3.3253325</v>
      </c>
      <c r="E68" s="21">
        <f>E67+E63</f>
        <v>1.0827724999999999</v>
      </c>
      <c r="F68" s="22">
        <f>F67+F63</f>
        <v>0.61234833333333327</v>
      </c>
      <c r="G68" s="3"/>
    </row>
    <row r="69" spans="2:7" x14ac:dyDescent="0.25">
      <c r="B69" s="15" t="s">
        <v>16</v>
      </c>
      <c r="C69" s="8" t="s">
        <v>5</v>
      </c>
      <c r="D69" s="36">
        <f>(D64-$C64)/($C68-D68)</f>
        <v>0.77788927524056251</v>
      </c>
      <c r="E69" s="12">
        <f>(E64-$C64)/($C68-E68)</f>
        <v>1.473885303379449</v>
      </c>
      <c r="F69" s="13">
        <f>(F64-$C64)/($C68-F68)</f>
        <v>2.0507617725500951</v>
      </c>
      <c r="G69" s="3"/>
    </row>
    <row r="70" spans="2:7" x14ac:dyDescent="0.25">
      <c r="B70" s="16" t="s">
        <v>15</v>
      </c>
      <c r="C70" s="17" t="s">
        <v>5</v>
      </c>
      <c r="D70" s="39">
        <f>($C63-D63)*D66-(D64-$C64*D65/$C65)</f>
        <v>7.0439999999999996</v>
      </c>
      <c r="E70" s="23">
        <f>($C63-E63)*E66-(E64-$C64*E65/$C65)</f>
        <v>77.327999999999989</v>
      </c>
      <c r="F70" s="24">
        <f>($C63-F63)*F66-(F64-$C64*F65/$C65)</f>
        <v>328.64499999999998</v>
      </c>
    </row>
    <row r="71" spans="2:7" x14ac:dyDescent="0.25">
      <c r="B71" s="15" t="s">
        <v>18</v>
      </c>
      <c r="C71" s="8" t="s">
        <v>5</v>
      </c>
      <c r="D71" s="32">
        <f>($C62-D62)*D66</f>
        <v>40</v>
      </c>
      <c r="E71" s="9">
        <f>($C62-E62)*E66</f>
        <v>479.99999999999994</v>
      </c>
      <c r="F71" s="10">
        <f>($C62-F62)*F66</f>
        <v>1950</v>
      </c>
    </row>
    <row r="72" spans="2:7" x14ac:dyDescent="0.25">
      <c r="B72" s="2"/>
    </row>
    <row r="73" spans="2:7" x14ac:dyDescent="0.25">
      <c r="B73" s="2"/>
    </row>
    <row r="74" spans="2:7" x14ac:dyDescent="0.25">
      <c r="B74" s="15" t="s">
        <v>19</v>
      </c>
      <c r="C74" s="28" t="s">
        <v>11</v>
      </c>
      <c r="D74" s="29"/>
      <c r="E74" s="29"/>
      <c r="F74" s="30"/>
    </row>
    <row r="75" spans="2:7" x14ac:dyDescent="0.25">
      <c r="B75" s="15" t="s">
        <v>17</v>
      </c>
      <c r="C75" s="5" t="s">
        <v>1</v>
      </c>
      <c r="D75" s="38" t="s">
        <v>6</v>
      </c>
      <c r="E75" s="6" t="s">
        <v>28</v>
      </c>
      <c r="F75" s="7" t="s">
        <v>0</v>
      </c>
    </row>
    <row r="76" spans="2:7" x14ac:dyDescent="0.25">
      <c r="B76" s="15" t="s">
        <v>3</v>
      </c>
      <c r="C76" s="8">
        <v>100</v>
      </c>
      <c r="D76" s="32">
        <v>70</v>
      </c>
      <c r="E76" s="9">
        <v>20</v>
      </c>
      <c r="F76" s="10">
        <v>12</v>
      </c>
    </row>
    <row r="77" spans="2:7" x14ac:dyDescent="0.25">
      <c r="B77" s="16" t="s">
        <v>7</v>
      </c>
      <c r="C77" s="17">
        <v>1200</v>
      </c>
      <c r="D77" s="33">
        <v>1200</v>
      </c>
      <c r="E77" s="18">
        <v>1350</v>
      </c>
      <c r="F77" s="19">
        <v>1300</v>
      </c>
    </row>
    <row r="78" spans="2:7" x14ac:dyDescent="0.25">
      <c r="B78" s="15" t="s">
        <v>26</v>
      </c>
      <c r="C78" s="11">
        <f>C77/C76</f>
        <v>12</v>
      </c>
      <c r="D78" s="36">
        <f t="shared" ref="D78" si="14">D77/D76</f>
        <v>17.142857142857142</v>
      </c>
      <c r="E78" s="12">
        <f t="shared" ref="E78" si="15">E77/E76</f>
        <v>67.5</v>
      </c>
      <c r="F78" s="13">
        <f t="shared" ref="F78" si="16">F77/F76</f>
        <v>108.33333333333333</v>
      </c>
    </row>
    <row r="79" spans="2:7" x14ac:dyDescent="0.25">
      <c r="B79" s="15" t="s">
        <v>22</v>
      </c>
      <c r="C79" s="8">
        <v>1</v>
      </c>
      <c r="D79" s="32">
        <v>1</v>
      </c>
      <c r="E79" s="9">
        <v>1</v>
      </c>
      <c r="F79" s="10">
        <v>1</v>
      </c>
    </row>
    <row r="80" spans="2:7" x14ac:dyDescent="0.25">
      <c r="B80" s="16" t="s">
        <v>23</v>
      </c>
      <c r="C80" s="17">
        <f>C76/1000*365*C79</f>
        <v>36.5</v>
      </c>
      <c r="D80" s="33">
        <f t="shared" ref="D80" si="17">D76/1000*365*D79</f>
        <v>25.55</v>
      </c>
      <c r="E80" s="18">
        <f t="shared" ref="E80" si="18">E76/1000*365*E79</f>
        <v>7.3</v>
      </c>
      <c r="F80" s="19">
        <f t="shared" ref="F80" si="19">F76/1000*365*F79</f>
        <v>4.38</v>
      </c>
    </row>
    <row r="81" spans="2:7" x14ac:dyDescent="0.25">
      <c r="B81" s="15" t="s">
        <v>21</v>
      </c>
      <c r="C81" s="11">
        <f>C80*0.1311</f>
        <v>4.7851499999999998</v>
      </c>
      <c r="D81" s="36">
        <f>D80*0.1311</f>
        <v>3.3496049999999999</v>
      </c>
      <c r="E81" s="12">
        <f>E80*0.1311</f>
        <v>0.95702999999999994</v>
      </c>
      <c r="F81" s="13">
        <f>F80*0.1311</f>
        <v>0.57421800000000001</v>
      </c>
      <c r="G81" s="4"/>
    </row>
    <row r="82" spans="2:7" x14ac:dyDescent="0.25">
      <c r="B82" s="16" t="s">
        <v>4</v>
      </c>
      <c r="C82" s="17">
        <v>3.3</v>
      </c>
      <c r="D82" s="33">
        <v>4</v>
      </c>
      <c r="E82" s="18">
        <v>8</v>
      </c>
      <c r="F82" s="19">
        <v>12</v>
      </c>
    </row>
    <row r="83" spans="2:7" x14ac:dyDescent="0.25">
      <c r="B83" s="15" t="s">
        <v>12</v>
      </c>
      <c r="C83" s="8">
        <v>1000</v>
      </c>
      <c r="D83" s="32">
        <v>2000</v>
      </c>
      <c r="E83" s="9">
        <v>8000</v>
      </c>
      <c r="F83" s="10">
        <v>30000</v>
      </c>
    </row>
    <row r="84" spans="2:7" x14ac:dyDescent="0.25">
      <c r="B84" s="16" t="s">
        <v>13</v>
      </c>
      <c r="C84" s="20">
        <f>C83/365</f>
        <v>2.7397260273972601</v>
      </c>
      <c r="D84" s="35">
        <f>D83/365</f>
        <v>5.4794520547945202</v>
      </c>
      <c r="E84" s="21">
        <f>E83/365</f>
        <v>21.917808219178081</v>
      </c>
      <c r="F84" s="22">
        <f>F83/365</f>
        <v>82.191780821917803</v>
      </c>
    </row>
    <row r="85" spans="2:7" x14ac:dyDescent="0.25">
      <c r="B85" s="15" t="s">
        <v>14</v>
      </c>
      <c r="C85" s="11">
        <f>C82/C84</f>
        <v>1.2044999999999999</v>
      </c>
      <c r="D85" s="36">
        <f>D82/D84</f>
        <v>0.73000000000000009</v>
      </c>
      <c r="E85" s="12">
        <f>E82/E84</f>
        <v>0.36500000000000005</v>
      </c>
      <c r="F85" s="13">
        <f>F82/F84</f>
        <v>0.14600000000000002</v>
      </c>
    </row>
    <row r="86" spans="2:7" x14ac:dyDescent="0.25">
      <c r="B86" s="16" t="s">
        <v>20</v>
      </c>
      <c r="C86" s="20">
        <f>C85+C81</f>
        <v>5.9896499999999993</v>
      </c>
      <c r="D86" s="35">
        <f>D85+D81</f>
        <v>4.0796049999999999</v>
      </c>
      <c r="E86" s="21">
        <f>E85+E81</f>
        <v>1.32203</v>
      </c>
      <c r="F86" s="22">
        <f>F85+F81</f>
        <v>0.72021800000000002</v>
      </c>
    </row>
    <row r="87" spans="2:7" x14ac:dyDescent="0.25">
      <c r="B87" s="15" t="s">
        <v>16</v>
      </c>
      <c r="C87" s="8" t="s">
        <v>5</v>
      </c>
      <c r="D87" s="36">
        <f>(D82-$C82)/($C86-D86)</f>
        <v>0.36648351216856168</v>
      </c>
      <c r="E87" s="12">
        <f>(E82-$C82)/($C86-E86)</f>
        <v>1.0069371542670571</v>
      </c>
      <c r="F87" s="13">
        <f>(F82-$C82)/($C86-F86)</f>
        <v>1.6510318379665969</v>
      </c>
      <c r="G87" s="3"/>
    </row>
    <row r="88" spans="2:7" x14ac:dyDescent="0.25">
      <c r="B88" s="16" t="s">
        <v>15</v>
      </c>
      <c r="C88" s="17" t="s">
        <v>5</v>
      </c>
      <c r="D88" s="39">
        <f>($C81-D81)*D84-(D82-$C82*D83/$C83)</f>
        <v>10.465999999999998</v>
      </c>
      <c r="E88" s="23">
        <f>($C81-E81)*E84-(E82-$C82*E83/$C83)</f>
        <v>102.304</v>
      </c>
      <c r="F88" s="24">
        <f>($C81-F81)*F84-(F82-$C82*F83/$C83)</f>
        <v>433.10399999999993</v>
      </c>
    </row>
    <row r="89" spans="2:7" x14ac:dyDescent="0.25">
      <c r="B89" s="15" t="s">
        <v>18</v>
      </c>
      <c r="C89" s="8" t="s">
        <v>5</v>
      </c>
      <c r="D89" s="32">
        <f>($C80-D80)*D84</f>
        <v>59.999999999999993</v>
      </c>
      <c r="E89" s="9">
        <f>($C80-E80)*E84</f>
        <v>640</v>
      </c>
      <c r="F89" s="10">
        <f>($C80-F80)*F84</f>
        <v>2639.9999999999995</v>
      </c>
    </row>
    <row r="90" spans="2:7" x14ac:dyDescent="0.25">
      <c r="B90" s="2"/>
    </row>
    <row r="91" spans="2:7" x14ac:dyDescent="0.25">
      <c r="B91" s="2"/>
    </row>
  </sheetData>
  <mergeCells count="4">
    <mergeCell ref="C56:F56"/>
    <mergeCell ref="C74:F74"/>
    <mergeCell ref="C20:F20"/>
    <mergeCell ref="C38:F3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</dc:creator>
  <cp:lastModifiedBy>Benjamin</cp:lastModifiedBy>
  <cp:lastPrinted>2015-04-23T07:19:05Z</cp:lastPrinted>
  <dcterms:created xsi:type="dcterms:W3CDTF">2011-12-10T09:00:34Z</dcterms:created>
  <dcterms:modified xsi:type="dcterms:W3CDTF">2015-08-15T08:03:54Z</dcterms:modified>
</cp:coreProperties>
</file>